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<sst xmlns="http://schemas.openxmlformats.org/spreadsheetml/2006/main" count="43" uniqueCount="25">
  <si>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Экспериментальная емкость :</t>
  </si>
  <si>
    <t>Требуемая полоса пропускания :</t>
  </si>
  <si>
    <t xml:space="preserve">С1, С5 = </t>
  </si>
  <si>
    <t xml:space="preserve">С2, С4 = </t>
  </si>
  <si>
    <t xml:space="preserve">С3 = </t>
  </si>
  <si>
    <t xml:space="preserve">С1, С9 = </t>
  </si>
  <si>
    <t xml:space="preserve">С2, С8 = </t>
  </si>
  <si>
    <t xml:space="preserve">С3, С7 = </t>
  </si>
  <si>
    <t xml:space="preserve">С4, С6 = </t>
  </si>
  <si>
    <t>С5 =</t>
  </si>
  <si>
    <t>С1, С3, С11, С13 =</t>
  </si>
  <si>
    <t xml:space="preserve">С2, С12 = </t>
  </si>
  <si>
    <t xml:space="preserve">С4, С10 = </t>
  </si>
  <si>
    <t xml:space="preserve">С5, С9 = </t>
  </si>
  <si>
    <t xml:space="preserve">С6, С8 = </t>
  </si>
  <si>
    <t xml:space="preserve">С7 = </t>
  </si>
  <si>
    <t>С3, С11 =</t>
  </si>
  <si>
    <t>С1, С13 =</t>
  </si>
  <si>
    <t xml:space="preserve">R = </t>
  </si>
  <si>
    <t>Частота (мгц) :</t>
  </si>
  <si>
    <t>Раcчет лестничных фильтров</t>
  </si>
  <si>
    <t>Экспериментальная полоса проп. :</t>
  </si>
  <si>
    <t>Исходные</t>
  </si>
  <si>
    <t>Данные</t>
  </si>
  <si>
    <t>Расчетные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</si>
</sst>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7</xdr:row>
      <xdr:rowOff>19050</xdr:rowOff>
    </xdr:from>
    <xdr:to>
      <xdr:col>5</xdr:col>
      <xdr:colOff>600075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81100"/>
          <a:ext cx="3600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</xdr:row>
      <xdr:rowOff>152400</xdr:rowOff>
    </xdr:from>
    <xdr:to>
      <xdr:col>5</xdr:col>
      <xdr:colOff>285750</xdr:colOff>
      <xdr:row>20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286000"/>
          <a:ext cx="3086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20</xdr:row>
      <xdr:rowOff>104775</xdr:rowOff>
    </xdr:from>
    <xdr:to>
      <xdr:col>8</xdr:col>
      <xdr:colOff>400050</xdr:colOff>
      <xdr:row>27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371850"/>
          <a:ext cx="548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30</xdr:row>
      <xdr:rowOff>95250</xdr:rowOff>
    </xdr:from>
    <xdr:to>
      <xdr:col>8</xdr:col>
      <xdr:colOff>161925</xdr:colOff>
      <xdr:row>37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4981575"/>
          <a:ext cx="516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41</xdr:row>
      <xdr:rowOff>0</xdr:rowOff>
    </xdr:from>
    <xdr:to>
      <xdr:col>8</xdr:col>
      <xdr:colOff>600075</xdr:colOff>
      <xdr:row>47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6591300"/>
          <a:ext cx="5810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51</xdr:row>
      <xdr:rowOff>57150</xdr:rowOff>
    </xdr:from>
    <xdr:to>
      <xdr:col>8</xdr:col>
      <xdr:colOff>657225</xdr:colOff>
      <xdr:row>58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8267700"/>
          <a:ext cx="5743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1">
      <selection activeCell="H62" sqref="H62"/>
    </sheetView>
  </sheetViews>
  <sheetFormatPr defaultColWidth="9.00390625" defaultRowHeight="12.75"/>
  <sheetData>
    <row r="1" ht="15">
      <c r="B1" s="16" t="s">
        <v>20</v>
      </c>
    </row>
    <row r="2" spans="2:8" ht="12.75">
      <c r="B2" s="10"/>
      <c r="C2" s="11"/>
      <c r="D2" s="14" t="s">
        <v>19</v>
      </c>
      <c r="E2" s="12"/>
      <c r="F2" s="12"/>
      <c r="G2" s="13"/>
      <c r="H2" s="9">
        <v>9</v>
      </c>
    </row>
    <row r="3" spans="2:8" ht="12.75">
      <c r="B3" s="1" t="s">
        <v>22</v>
      </c>
      <c r="C3" s="11"/>
      <c r="D3" s="14" t="s">
        <v>0</v>
      </c>
      <c r="E3" s="12"/>
      <c r="F3" s="12"/>
      <c r="G3" s="13"/>
      <c r="H3" s="9">
        <v>82</v>
      </c>
    </row>
    <row r="4" spans="2:8" ht="12.75">
      <c r="B4" s="1" t="s">
        <v>23</v>
      </c>
      <c r="C4" s="11"/>
      <c r="D4" s="14" t="s">
        <v>21</v>
      </c>
      <c r="E4" s="12"/>
      <c r="F4" s="12"/>
      <c r="G4" s="13"/>
      <c r="H4" s="9">
        <v>2868</v>
      </c>
    </row>
    <row r="5" spans="2:8" ht="12.75">
      <c r="B5" s="10"/>
      <c r="C5" s="11"/>
      <c r="D5" s="14" t="s">
        <v>1</v>
      </c>
      <c r="E5" s="12"/>
      <c r="F5" s="12"/>
      <c r="G5" s="13"/>
      <c r="H5" s="9">
        <v>2400</v>
      </c>
    </row>
    <row r="6" spans="1:9" ht="12.75">
      <c r="A6" s="7"/>
      <c r="B6" s="1"/>
      <c r="C6" s="1"/>
      <c r="D6" s="1"/>
      <c r="E6" s="1"/>
      <c r="F6" s="7"/>
      <c r="G6" s="7"/>
      <c r="H6" s="8"/>
      <c r="I6" s="7"/>
    </row>
    <row r="7" spans="2:8" ht="12.75">
      <c r="B7" s="1" t="s">
        <v>24</v>
      </c>
      <c r="C7" s="1"/>
      <c r="D7" s="1"/>
      <c r="E7" s="1"/>
      <c r="F7" s="7"/>
      <c r="G7" s="7"/>
      <c r="H7" s="15">
        <f>((H4/H5)^2)*H3</f>
        <v>117.09805000000001</v>
      </c>
    </row>
    <row r="9" spans="7:8" ht="12.75">
      <c r="G9" s="2" t="s">
        <v>2</v>
      </c>
      <c r="H9" s="3">
        <f>(0.827*10^6)/(6.2832*H2*H12)</f>
        <v>157.9773039967374</v>
      </c>
    </row>
    <row r="10" spans="7:8" ht="12.75">
      <c r="G10" s="2" t="s">
        <v>3</v>
      </c>
      <c r="H10" s="3">
        <f>(0.712*10^6)/(6.2832*H2*H12)</f>
        <v>136.00948058727573</v>
      </c>
    </row>
    <row r="11" spans="7:8" ht="12.75">
      <c r="G11" s="2" t="s">
        <v>4</v>
      </c>
      <c r="H11" s="3">
        <f>(0.827*10^6)/(6.2832*H2*H12)</f>
        <v>157.9773039967374</v>
      </c>
    </row>
    <row r="12" spans="7:8" ht="12.75">
      <c r="G12" s="2" t="s">
        <v>18</v>
      </c>
      <c r="H12" s="3">
        <f>(0.613*10^6)/(6.2832*H2*H7)</f>
        <v>92.57365655298337</v>
      </c>
    </row>
    <row r="16" spans="7:8" ht="12.75">
      <c r="G16" s="2" t="s">
        <v>2</v>
      </c>
      <c r="H16" s="3">
        <f>(0.491*10^6)/(6.2832*H2*H12)</f>
        <v>93.793054730832</v>
      </c>
    </row>
    <row r="17" spans="7:8" ht="12.75">
      <c r="G17" s="2" t="s">
        <v>3</v>
      </c>
      <c r="H17" s="3">
        <f>H10</f>
        <v>136.00948058727573</v>
      </c>
    </row>
    <row r="18" spans="7:8" ht="12.75">
      <c r="G18" s="2" t="s">
        <v>4</v>
      </c>
      <c r="H18" s="3">
        <f>H11</f>
        <v>157.9773039967374</v>
      </c>
    </row>
    <row r="19" spans="7:8" ht="12.75">
      <c r="G19" s="2" t="s">
        <v>18</v>
      </c>
      <c r="H19" s="3">
        <f>H12*2.362</f>
        <v>218.65897677814672</v>
      </c>
    </row>
    <row r="29" spans="2:7" ht="12.75">
      <c r="B29" s="2" t="s">
        <v>5</v>
      </c>
      <c r="C29" s="3">
        <f>(0.854*10^6)/(6.2832*H2*H12)</f>
        <v>163.1349668841762</v>
      </c>
      <c r="D29" s="2" t="s">
        <v>7</v>
      </c>
      <c r="E29" s="3">
        <f>C29</f>
        <v>163.1349668841762</v>
      </c>
      <c r="F29" s="2" t="s">
        <v>9</v>
      </c>
      <c r="G29" s="3">
        <f>(0.872*10^6)/(6.2832*H2*H12)</f>
        <v>166.57340880913543</v>
      </c>
    </row>
    <row r="30" spans="2:7" ht="12.75">
      <c r="B30" s="2" t="s">
        <v>6</v>
      </c>
      <c r="C30" s="3">
        <f>(0.716*10^6)/(6.2832*H2*H12)</f>
        <v>136.7735787928222</v>
      </c>
      <c r="D30" s="2" t="s">
        <v>8</v>
      </c>
      <c r="E30" s="3">
        <f>(4*10^6)/(6.2832*H2*H12)</f>
        <v>764.0982055464927</v>
      </c>
      <c r="F30" s="2" t="s">
        <v>18</v>
      </c>
      <c r="G30" s="3">
        <f>H12</f>
        <v>92.57365655298337</v>
      </c>
    </row>
    <row r="39" spans="2:7" ht="12.75">
      <c r="B39" s="2" t="s">
        <v>5</v>
      </c>
      <c r="C39" s="3">
        <f>(0.494*10^6)/(6.2832*H2*H12)</f>
        <v>94.36612838499187</v>
      </c>
      <c r="D39" s="2" t="s">
        <v>7</v>
      </c>
      <c r="E39" s="3">
        <f>E29</f>
        <v>163.1349668841762</v>
      </c>
      <c r="F39" s="2" t="s">
        <v>9</v>
      </c>
      <c r="G39" s="3">
        <f>G29</f>
        <v>166.57340880913543</v>
      </c>
    </row>
    <row r="40" spans="2:7" ht="12.75">
      <c r="B40" s="2" t="s">
        <v>6</v>
      </c>
      <c r="C40" s="3">
        <f>C30</f>
        <v>136.7735787928222</v>
      </c>
      <c r="D40" s="2" t="s">
        <v>8</v>
      </c>
      <c r="E40" s="3">
        <f>E30</f>
        <v>764.0982055464927</v>
      </c>
      <c r="F40" s="2" t="s">
        <v>18</v>
      </c>
      <c r="G40" s="3">
        <f>H19</f>
        <v>218.65897677814672</v>
      </c>
    </row>
    <row r="41" ht="6.75" customHeight="1"/>
    <row r="49" spans="2:8" ht="12.75">
      <c r="B49" s="5" t="s">
        <v>10</v>
      </c>
      <c r="C49" s="6"/>
      <c r="D49" s="4">
        <f>(0.857*10^6)/(6.2832*H2*H12)</f>
        <v>163.7080405383361</v>
      </c>
      <c r="E49" s="2" t="s">
        <v>12</v>
      </c>
      <c r="F49" s="3">
        <f>(3.79*10^6)/(6.2832*H2*H12)</f>
        <v>723.983049755302</v>
      </c>
      <c r="G49" s="2" t="s">
        <v>14</v>
      </c>
      <c r="H49" s="3">
        <f>(3.28*10^6)/(6.2832*H2*H12)</f>
        <v>626.5605285481241</v>
      </c>
    </row>
    <row r="50" spans="2:8" ht="12.75">
      <c r="B50" s="5" t="s">
        <v>11</v>
      </c>
      <c r="C50" s="6"/>
      <c r="D50" s="4">
        <f>(0.716*10^6)/(6.2832*H2*H12)</f>
        <v>136.7735787928222</v>
      </c>
      <c r="E50" s="2" t="s">
        <v>13</v>
      </c>
      <c r="F50" s="3">
        <f>(0.883*10^6)/(6.2832*H2*H12)</f>
        <v>168.6746788743883</v>
      </c>
      <c r="G50" s="2" t="s">
        <v>15</v>
      </c>
      <c r="H50" s="3">
        <f>(0.888*10^6)/(6.2832*H2*H12)</f>
        <v>169.6298016313214</v>
      </c>
    </row>
    <row r="51" spans="2:8" ht="12.75">
      <c r="B51" s="5" t="s">
        <v>18</v>
      </c>
      <c r="C51" s="6"/>
      <c r="D51" s="4">
        <f>H12</f>
        <v>92.57365655298337</v>
      </c>
      <c r="E51" s="1"/>
      <c r="F51" s="1"/>
      <c r="G51" s="1"/>
      <c r="H51" s="1"/>
    </row>
    <row r="53" ht="8.25" customHeight="1"/>
    <row r="60" spans="2:7" ht="12.75">
      <c r="B60" s="2" t="s">
        <v>16</v>
      </c>
      <c r="C60" s="3">
        <f>D49</f>
        <v>163.7080405383361</v>
      </c>
      <c r="D60" s="2" t="s">
        <v>12</v>
      </c>
      <c r="E60" s="3">
        <f>F49</f>
        <v>723.983049755302</v>
      </c>
      <c r="F60" s="2" t="s">
        <v>14</v>
      </c>
      <c r="G60" s="3">
        <f>H49</f>
        <v>626.5605285481241</v>
      </c>
    </row>
    <row r="61" spans="2:7" ht="12.75">
      <c r="B61" s="2" t="s">
        <v>11</v>
      </c>
      <c r="C61" s="3">
        <f>D50</f>
        <v>136.7735787928222</v>
      </c>
      <c r="D61" s="2" t="s">
        <v>13</v>
      </c>
      <c r="E61" s="3">
        <f>F50</f>
        <v>168.6746788743883</v>
      </c>
      <c r="F61" s="2" t="s">
        <v>15</v>
      </c>
      <c r="G61" s="3">
        <f>H50</f>
        <v>169.6298016313214</v>
      </c>
    </row>
    <row r="62" spans="2:7" ht="12.75">
      <c r="B62" s="2" t="s">
        <v>17</v>
      </c>
      <c r="C62" s="3">
        <f>(0.494*10^6)/(6.2832*H2*H12)</f>
        <v>94.36612838499187</v>
      </c>
      <c r="D62" s="2" t="s">
        <v>18</v>
      </c>
      <c r="E62" s="3">
        <f>H19</f>
        <v>218.65897677814672</v>
      </c>
      <c r="F62" s="1"/>
      <c r="G62" s="1"/>
    </row>
  </sheetData>
  <printOptions/>
  <pageMargins left="0.75" right="0.75" top="0.39" bottom="0.36" header="0.3" footer="0.3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2001-04-19T09:31:51Z</cp:lastPrinted>
  <dcterms:created xsi:type="dcterms:W3CDTF">2001-04-18T14:30:20Z</dcterms:created>
  <dcterms:modified xsi:type="dcterms:W3CDTF">2001-05-10T15:21:13Z</dcterms:modified>
  <cp:category/>
  <cp:version/>
  <cp:contentType/>
  <cp:contentStatus/>
</cp:coreProperties>
</file>